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CSC Request 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<sst xmlns="http://schemas.openxmlformats.org/spreadsheetml/2006/main" count="39" uniqueCount="25">
  <si>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Program $$ to 638 Awards</t>
  </si>
  <si>
    <t>Total $$$ awarded under 638</t>
  </si>
  <si>
    <t>Total $$$ to Direct Service Locations</t>
  </si>
  <si>
    <t>TOTAL IHS Appropriation</t>
  </si>
  <si>
    <t>FY ____ Budget Increases</t>
  </si>
  <si>
    <t>Overall  Budget</t>
  </si>
  <si>
    <t>%</t>
  </si>
  <si>
    <t>$$$</t>
  </si>
  <si>
    <t>For Discussion Purposes Only:</t>
  </si>
  <si>
    <t>Need to include CSC in the annual appropriation request.</t>
  </si>
  <si>
    <t>CSC in BUDGET  FORMULATION  PROCESS</t>
  </si>
  <si>
    <t>CSC $$ to 638 Awards</t>
  </si>
  <si>
    <t xml:space="preserve">   Current  "NEED"  Model</t>
  </si>
  <si>
    <t xml:space="preserve">   Current  "APPROP"  Model</t>
  </si>
  <si>
    <t>CSC $$ (Need) to 638 Awards</t>
  </si>
  <si>
    <t xml:space="preserve">   Current  "APPROP"  Model would identify CSC needed to maintail current level of CSC need funded at approximately 75% in FY 2006</t>
  </si>
  <si>
    <t xml:space="preserve">   Current  "NEED"  Model would identify CSC needed to fund 100% of the CSC need associated with program increases.</t>
  </si>
  <si>
    <t>=$F$6*C7</t>
  </si>
  <si>
    <t>=$F$6*C8</t>
  </si>
  <si>
    <t>=$F$6*C9</t>
  </si>
  <si>
    <t>=$F$6*C10</t>
  </si>
  <si>
    <t>=$F$14*C15</t>
  </si>
  <si>
    <t>=$F$14*C16</t>
  </si>
  <si>
    <t>=$F$14*C17</t>
  </si>
  <si>
    <t>=$F$14*C18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</si>
</sst>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.000_);_(* \(#,##0.000\);_(* &quot;-&quot;??_);_(@_)"/>
    <numFmt numFmtId="168" formatCode="0.0%"/>
    <numFmt numFmtId="169" formatCode="0.000%"/>
    <numFmt numFmtId="170" formatCode="0.0000%"/>
    <numFmt numFmtId="171" formatCode="0.00000%"/>
    <numFmt numFmtId="172" formatCode="_(* #,##0.0000_);_(* \(#,##0.0000\);_(* &quot;-&quot;????_);_(@_)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9" fontId="2" fillId="0" borderId="0" xfId="59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165" fontId="5" fillId="0" borderId="0" xfId="42" applyNumberFormat="1" applyFont="1" applyAlignment="1">
      <alignment/>
    </xf>
    <xf numFmtId="9" fontId="5" fillId="0" borderId="0" xfId="59" applyFont="1" applyAlignment="1">
      <alignment horizontal="center"/>
    </xf>
    <xf numFmtId="168" fontId="5" fillId="0" borderId="0" xfId="59" applyNumberFormat="1" applyFont="1" applyAlignment="1" quotePrefix="1">
      <alignment horizontal="center"/>
    </xf>
    <xf numFmtId="165" fontId="5" fillId="0" borderId="0" xfId="0" applyNumberFormat="1" applyFont="1" applyAlignment="1">
      <alignment/>
    </xf>
    <xf numFmtId="9" fontId="0" fillId="0" borderId="0" xfId="59" applyFont="1" applyAlignment="1">
      <alignment/>
    </xf>
    <xf numFmtId="165" fontId="8" fillId="0" borderId="10" xfId="42" applyNumberFormat="1" applyFont="1" applyBorder="1" applyAlignment="1">
      <alignment/>
    </xf>
    <xf numFmtId="168" fontId="3" fillId="0" borderId="10" xfId="59" applyNumberFormat="1" applyFont="1" applyBorder="1" applyAlignment="1">
      <alignment/>
    </xf>
    <xf numFmtId="165" fontId="8" fillId="0" borderId="10" xfId="0" applyNumberFormat="1" applyFont="1" applyBorder="1" applyAlignment="1" quotePrefix="1">
      <alignment horizontal="center"/>
    </xf>
    <xf numFmtId="165" fontId="8" fillId="33" borderId="11" xfId="42" applyNumberFormat="1" applyFont="1" applyFill="1" applyBorder="1" applyAlignment="1" quotePrefix="1">
      <alignment horizontal="center"/>
    </xf>
    <xf numFmtId="168" fontId="3" fillId="0" borderId="12" xfId="59" applyNumberFormat="1" applyFont="1" applyBorder="1" applyAlignment="1">
      <alignment/>
    </xf>
    <xf numFmtId="165" fontId="8" fillId="0" borderId="12" xfId="42" applyNumberFormat="1" applyFont="1" applyBorder="1" applyAlignment="1">
      <alignment/>
    </xf>
    <xf numFmtId="165" fontId="8" fillId="0" borderId="12" xfId="0" applyNumberFormat="1" applyFont="1" applyBorder="1" applyAlignment="1" quotePrefix="1">
      <alignment horizontal="center"/>
    </xf>
    <xf numFmtId="165" fontId="8" fillId="33" borderId="13" xfId="42" applyNumberFormat="1" applyFont="1" applyFill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165" fontId="8" fillId="0" borderId="18" xfId="42" applyNumberFormat="1" applyFont="1" applyBorder="1" applyAlignment="1">
      <alignment/>
    </xf>
    <xf numFmtId="9" fontId="8" fillId="0" borderId="19" xfId="59" applyFont="1" applyBorder="1" applyAlignment="1">
      <alignment/>
    </xf>
    <xf numFmtId="165" fontId="8" fillId="0" borderId="19" xfId="42" applyNumberFormat="1" applyFont="1" applyBorder="1" applyAlignment="1">
      <alignment/>
    </xf>
    <xf numFmtId="165" fontId="8" fillId="0" borderId="19" xfId="42" applyNumberFormat="1" applyFont="1" applyBorder="1" applyAlignment="1">
      <alignment horizontal="center"/>
    </xf>
    <xf numFmtId="165" fontId="8" fillId="33" borderId="20" xfId="42" applyNumberFormat="1" applyFont="1" applyFill="1" applyBorder="1" applyAlignment="1">
      <alignment horizontal="center"/>
    </xf>
    <xf numFmtId="165" fontId="8" fillId="0" borderId="21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6" fillId="34" borderId="17" xfId="0" applyFont="1" applyFill="1" applyBorder="1" applyAlignment="1">
      <alignment horizontal="center" wrapText="1"/>
    </xf>
    <xf numFmtId="165" fontId="8" fillId="34" borderId="20" xfId="42" applyNumberFormat="1" applyFont="1" applyFill="1" applyBorder="1" applyAlignment="1">
      <alignment horizontal="center"/>
    </xf>
    <xf numFmtId="165" fontId="8" fillId="34" borderId="11" xfId="42" applyNumberFormat="1" applyFont="1" applyFill="1" applyBorder="1" applyAlignment="1" quotePrefix="1">
      <alignment horizontal="center"/>
    </xf>
    <xf numFmtId="165" fontId="8" fillId="34" borderId="13" xfId="42" applyNumberFormat="1" applyFont="1" applyFill="1" applyBorder="1" applyAlignment="1" quotePrefix="1">
      <alignment horizontal="center"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10" fontId="0" fillId="0" borderId="0" xfId="59" applyNumberFormat="1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42.57421875" style="0" customWidth="1"/>
    <col min="2" max="2" width="22.8515625" style="0" customWidth="1"/>
    <col min="3" max="3" width="9.421875" style="0" customWidth="1"/>
    <col min="4" max="7" width="20.7109375" style="0" customWidth="1"/>
    <col min="8" max="8" width="14.7109375" style="0" customWidth="1"/>
    <col min="9" max="9" width="15.140625" style="0" customWidth="1"/>
    <col min="10" max="10" width="12.28125" style="0" bestFit="1" customWidth="1"/>
    <col min="11" max="11" width="13.57421875" style="0" customWidth="1"/>
    <col min="12" max="12" width="10.28125" style="0" bestFit="1" customWidth="1"/>
  </cols>
  <sheetData>
    <row r="1" spans="1:6" ht="23.25">
      <c r="A1" s="40" t="s">
        <v>10</v>
      </c>
      <c r="E1" s="41"/>
      <c r="F1" s="42"/>
    </row>
    <row r="2" spans="1:6" ht="15.75">
      <c r="A2" s="5" t="s">
        <v>9</v>
      </c>
      <c r="E2" s="41"/>
      <c r="F2" s="42"/>
    </row>
    <row r="3" ht="18" customHeight="1">
      <c r="A3" s="5"/>
    </row>
    <row r="4" ht="13.5" thickBot="1">
      <c r="A4" t="s">
        <v>8</v>
      </c>
    </row>
    <row r="5" spans="1:11" ht="55.5" thickBot="1" thickTop="1">
      <c r="A5" s="37" t="s">
        <v>13</v>
      </c>
      <c r="B5" s="38" t="s">
        <v>5</v>
      </c>
      <c r="C5" s="22" t="s">
        <v>6</v>
      </c>
      <c r="D5" s="23" t="s">
        <v>4</v>
      </c>
      <c r="E5" s="23" t="s">
        <v>4</v>
      </c>
      <c r="F5" s="23" t="s">
        <v>4</v>
      </c>
      <c r="G5" s="24" t="s">
        <v>4</v>
      </c>
      <c r="I5" s="6"/>
      <c r="J5" s="6"/>
      <c r="K5" s="6"/>
    </row>
    <row r="6" spans="1:11" ht="24.75" customHeight="1" thickTop="1">
      <c r="A6" s="32" t="s">
        <v>3</v>
      </c>
      <c r="B6" s="25">
        <v>3000000000</v>
      </c>
      <c r="C6" s="26">
        <f>B6/$B$6</f>
        <v>1</v>
      </c>
      <c r="D6" s="27">
        <v>100000000</v>
      </c>
      <c r="E6" s="27">
        <v>250000000</v>
      </c>
      <c r="F6" s="28" t="s">
        <v>7</v>
      </c>
      <c r="G6" s="29">
        <v>781132000</v>
      </c>
      <c r="I6" s="7"/>
      <c r="J6" s="8"/>
      <c r="K6" s="7"/>
    </row>
    <row r="7" spans="1:11" ht="24.75" customHeight="1">
      <c r="A7" s="20" t="s">
        <v>2</v>
      </c>
      <c r="B7" s="30">
        <f>0.46*B6</f>
        <v>1380000000</v>
      </c>
      <c r="C7" s="13">
        <f>B7/$B$6</f>
        <v>0.46</v>
      </c>
      <c r="D7" s="12">
        <f>C7*$D$6</f>
        <v>46000000</v>
      </c>
      <c r="E7" s="12">
        <f>C7*$E$6</f>
        <v>115000000</v>
      </c>
      <c r="F7" s="14" t="s">
        <v>17</v>
      </c>
      <c r="G7" s="15">
        <f>$G$6*C7</f>
        <v>359320720</v>
      </c>
      <c r="I7" s="7"/>
      <c r="J7" s="9"/>
      <c r="K7" s="7"/>
    </row>
    <row r="8" spans="1:11" ht="24.75" customHeight="1">
      <c r="A8" s="20" t="s">
        <v>1</v>
      </c>
      <c r="B8" s="30">
        <f>B6-B7</f>
        <v>1620000000</v>
      </c>
      <c r="C8" s="13">
        <f>B8/$B$6</f>
        <v>0.54</v>
      </c>
      <c r="D8" s="12">
        <f>C8*$D$6</f>
        <v>54000000</v>
      </c>
      <c r="E8" s="12">
        <f>C8*$E$6</f>
        <v>135000000</v>
      </c>
      <c r="F8" s="14" t="s">
        <v>18</v>
      </c>
      <c r="G8" s="15">
        <f>$G$6*C8</f>
        <v>421811280</v>
      </c>
      <c r="I8" s="10"/>
      <c r="J8" s="9"/>
      <c r="K8" s="7"/>
    </row>
    <row r="9" spans="1:11" ht="24.75" customHeight="1">
      <c r="A9" s="20" t="s">
        <v>0</v>
      </c>
      <c r="B9" s="30">
        <v>1355270000</v>
      </c>
      <c r="C9" s="13">
        <f>B9/$B$6</f>
        <v>0.45175666666666664</v>
      </c>
      <c r="D9" s="12">
        <f>C9*$D$6</f>
        <v>45175666.666666664</v>
      </c>
      <c r="E9" s="12">
        <f>C9*$E$6</f>
        <v>112939166.66666666</v>
      </c>
      <c r="F9" s="14" t="s">
        <v>19</v>
      </c>
      <c r="G9" s="15">
        <f>$G$6*C9</f>
        <v>352881588.5466666</v>
      </c>
      <c r="I9" s="7"/>
      <c r="J9" s="9"/>
      <c r="K9" s="7"/>
    </row>
    <row r="10" spans="1:11" ht="24.75" customHeight="1" thickBot="1">
      <c r="A10" s="21" t="s">
        <v>11</v>
      </c>
      <c r="B10" s="31">
        <f>B6-B7-B9</f>
        <v>264730000</v>
      </c>
      <c r="C10" s="16">
        <f>B10/$B$6</f>
        <v>0.08824333333333333</v>
      </c>
      <c r="D10" s="17">
        <f>C10*$D$6</f>
        <v>8824333.333333332</v>
      </c>
      <c r="E10" s="17">
        <f>C10*$E$6</f>
        <v>22060833.333333332</v>
      </c>
      <c r="F10" s="18" t="s">
        <v>20</v>
      </c>
      <c r="G10" s="19">
        <f>$G$6*C10</f>
        <v>68929691.45333333</v>
      </c>
      <c r="I10" s="7"/>
      <c r="J10" s="9"/>
      <c r="K10" s="10"/>
    </row>
    <row r="11" ht="6.75" customHeight="1" thickTop="1"/>
    <row r="12" ht="6.75" customHeight="1" thickBot="1"/>
    <row r="13" spans="1:7" ht="54" customHeight="1" thickBot="1" thickTop="1">
      <c r="A13" s="37" t="s">
        <v>12</v>
      </c>
      <c r="B13" s="38" t="s">
        <v>5</v>
      </c>
      <c r="C13" s="22" t="s">
        <v>6</v>
      </c>
      <c r="D13" s="23" t="s">
        <v>4</v>
      </c>
      <c r="E13" s="23" t="s">
        <v>4</v>
      </c>
      <c r="F13" s="23" t="s">
        <v>4</v>
      </c>
      <c r="G13" s="33" t="s">
        <v>4</v>
      </c>
    </row>
    <row r="14" spans="1:8" ht="24.75" customHeight="1" thickTop="1">
      <c r="A14" s="32" t="s">
        <v>3</v>
      </c>
      <c r="B14" s="25">
        <v>3000000000</v>
      </c>
      <c r="C14" s="26">
        <f>B14/$B$6</f>
        <v>1</v>
      </c>
      <c r="D14" s="27">
        <v>100000000</v>
      </c>
      <c r="E14" s="27">
        <v>250000000</v>
      </c>
      <c r="F14" s="28" t="s">
        <v>7</v>
      </c>
      <c r="G14" s="34">
        <v>781132000</v>
      </c>
      <c r="H14" s="1"/>
    </row>
    <row r="15" spans="1:11" ht="24.75" customHeight="1">
      <c r="A15" s="20" t="s">
        <v>2</v>
      </c>
      <c r="B15" s="30">
        <f>0.46*B14</f>
        <v>1380000000</v>
      </c>
      <c r="C15" s="13">
        <f>B15/$B$6</f>
        <v>0.46</v>
      </c>
      <c r="D15" s="12">
        <f>$C$15*$D$14</f>
        <v>46000000</v>
      </c>
      <c r="E15" s="12">
        <f>$C$15*$E$14</f>
        <v>115000000</v>
      </c>
      <c r="F15" s="14" t="s">
        <v>21</v>
      </c>
      <c r="G15" s="35">
        <f>$C$15*$G$14</f>
        <v>359320720</v>
      </c>
      <c r="H15" s="1"/>
      <c r="I15" s="2"/>
      <c r="J15" s="2"/>
      <c r="K15" s="2"/>
    </row>
    <row r="16" spans="1:11" ht="24.75" customHeight="1">
      <c r="A16" s="20" t="s">
        <v>1</v>
      </c>
      <c r="B16" s="30">
        <f>B14-B15</f>
        <v>1620000000</v>
      </c>
      <c r="C16" s="13">
        <f>B16/$B$6</f>
        <v>0.54</v>
      </c>
      <c r="D16" s="12">
        <f>$C$16*$D$14</f>
        <v>54000000</v>
      </c>
      <c r="E16" s="12">
        <f>$C$16*$E$14</f>
        <v>135000000</v>
      </c>
      <c r="F16" s="14" t="s">
        <v>22</v>
      </c>
      <c r="G16" s="35">
        <f>$C$16*$G$14</f>
        <v>421811280</v>
      </c>
      <c r="H16" s="11"/>
      <c r="J16" s="2"/>
      <c r="K16" s="2"/>
    </row>
    <row r="17" spans="1:8" ht="24.75" customHeight="1">
      <c r="A17" s="20" t="s">
        <v>0</v>
      </c>
      <c r="B17" s="30">
        <f>B14-B15-B18</f>
        <v>1267101731</v>
      </c>
      <c r="C17" s="13">
        <f>B17/$B$6</f>
        <v>0.42236724366666667</v>
      </c>
      <c r="D17" s="12">
        <f>$C$17*$D$14</f>
        <v>42236724.36666667</v>
      </c>
      <c r="E17" s="12">
        <f>$C$17*$E$14</f>
        <v>105591810.91666667</v>
      </c>
      <c r="F17" s="14" t="s">
        <v>23</v>
      </c>
      <c r="G17" s="35">
        <f>$C$17*$G$14</f>
        <v>329924569.7798307</v>
      </c>
      <c r="H17" s="1"/>
    </row>
    <row r="18" spans="1:10" ht="24.75" customHeight="1" thickBot="1">
      <c r="A18" s="21" t="s">
        <v>14</v>
      </c>
      <c r="B18" s="31">
        <f>B10+88168269</f>
        <v>352898269</v>
      </c>
      <c r="C18" s="16">
        <f>B18/$B$6</f>
        <v>0.11763275633333334</v>
      </c>
      <c r="D18" s="17">
        <f>$C$18*$D$14</f>
        <v>11763275.633333335</v>
      </c>
      <c r="E18" s="17">
        <f>$C$18*$E$14</f>
        <v>29408189.083333336</v>
      </c>
      <c r="F18" s="18" t="s">
        <v>24</v>
      </c>
      <c r="G18" s="36">
        <f>$C$18*$G$14</f>
        <v>91886710.22016934</v>
      </c>
      <c r="H18" s="1"/>
      <c r="J18" s="2"/>
    </row>
    <row r="19" spans="1:6" ht="6.75" customHeight="1" thickTop="1">
      <c r="A19" s="5"/>
      <c r="B19" s="4"/>
      <c r="C19" s="3"/>
      <c r="D19" s="1"/>
      <c r="E19" s="1"/>
      <c r="F19" s="1"/>
    </row>
    <row r="20" ht="24.75" customHeight="1">
      <c r="A20" s="39" t="s">
        <v>15</v>
      </c>
    </row>
    <row r="21" ht="24.75" customHeight="1">
      <c r="A21" s="39" t="s">
        <v>16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57421875" style="0" customWidth="1"/>
    <col min="2" max="2" width="17.140625" style="0" customWidth="1"/>
    <col min="3" max="3" width="7.7109375" style="0" customWidth="1"/>
    <col min="4" max="8" width="14.7109375" style="0" customWidth="1"/>
    <col min="9" max="9" width="15.140625" style="0" customWidth="1"/>
    <col min="10" max="10" width="12.28125" style="0" bestFit="1" customWidth="1"/>
    <col min="11" max="11" width="13.57421875" style="0" customWidth="1"/>
    <col min="12" max="12" width="10.281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RBDemaray</dc:creator>
  <cp:keywords/>
  <dc:description/>
  <cp:lastModifiedBy>RBD</cp:lastModifiedBy>
  <cp:lastPrinted>2008-02-27T16:35:12Z</cp:lastPrinted>
  <dcterms:created xsi:type="dcterms:W3CDTF">2005-09-23T13:03:19Z</dcterms:created>
  <dcterms:modified xsi:type="dcterms:W3CDTF">2012-01-05T21:06:14Z</dcterms:modified>
  <cp:category/>
  <cp:version/>
  <cp:contentType/>
  <cp:contentStatus/>
</cp:coreProperties>
</file>